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R23" i="1"/>
  <c r="R24" s="1"/>
  <c r="Q23"/>
  <c r="Q24" s="1"/>
  <c r="Q25" s="1"/>
  <c r="Q20"/>
  <c r="S20" s="1"/>
  <c r="O17"/>
  <c r="N17"/>
  <c r="M17"/>
  <c r="E17"/>
  <c r="D17"/>
  <c r="R16"/>
  <c r="Q16"/>
  <c r="P16"/>
  <c r="F16"/>
  <c r="R15"/>
  <c r="Q15"/>
  <c r="P15" s="1"/>
  <c r="F15"/>
  <c r="R14"/>
  <c r="Q14"/>
  <c r="P14" s="1"/>
  <c r="F14"/>
  <c r="R13"/>
  <c r="Q13"/>
  <c r="P13" s="1"/>
  <c r="F13"/>
  <c r="R12"/>
  <c r="Q12"/>
  <c r="P12"/>
  <c r="F12"/>
  <c r="R11"/>
  <c r="Q11"/>
  <c r="P11"/>
  <c r="F11"/>
  <c r="R10"/>
  <c r="Q10"/>
  <c r="P10"/>
  <c r="F10"/>
  <c r="R9"/>
  <c r="Q9"/>
  <c r="P9"/>
  <c r="F9"/>
  <c r="R8"/>
  <c r="Q8"/>
  <c r="P8"/>
  <c r="F8"/>
  <c r="R7"/>
  <c r="R17" s="1"/>
  <c r="R22" s="1"/>
  <c r="R25" s="1"/>
  <c r="Q7"/>
  <c r="Q17" s="1"/>
  <c r="Q22" s="1"/>
  <c r="F7"/>
  <c r="F17" s="1"/>
  <c r="T16" l="1"/>
  <c r="T15"/>
  <c r="T14"/>
  <c r="T13"/>
  <c r="T12"/>
  <c r="T11"/>
  <c r="T10"/>
  <c r="T9"/>
  <c r="T8"/>
  <c r="T7"/>
  <c r="S16"/>
  <c r="S15"/>
  <c r="S14"/>
  <c r="S13"/>
  <c r="S12"/>
  <c r="S11"/>
  <c r="S10"/>
  <c r="S9"/>
  <c r="S8"/>
  <c r="S7"/>
  <c r="P7"/>
  <c r="P17" s="1"/>
  <c r="S17" l="1"/>
  <c r="T17"/>
</calcChain>
</file>

<file path=xl/sharedStrings.xml><?xml version="1.0" encoding="utf-8"?>
<sst xmlns="http://schemas.openxmlformats.org/spreadsheetml/2006/main" count="52" uniqueCount="31">
  <si>
    <t>PHỤ LỤC</t>
  </si>
  <si>
    <t>Kèm theo Quyết định số       /QĐ-BCT ngày 24 tháng 02 năm 2022</t>
  </si>
  <si>
    <t>GIAO LƯỢNG NHẬP KHẨU TĂNG THÊM THAY THẾ NGUỒN XĂNG DẦU THIẾU HỤT TỪ SẢN XUẤT TRONG NƯỚC QUÝ II NĂM 2022</t>
  </si>
  <si>
    <t>STT</t>
  </si>
  <si>
    <t>TÊN DOANH NGHIỆP</t>
  </si>
  <si>
    <t>ĐƠN VỊ TÍNH</t>
  </si>
  <si>
    <t>SỐ LƯỢNG ĐÃ PHÂN GIAO NĂM 2022</t>
  </si>
  <si>
    <t>TỶ TRỌNG NGUỒN</t>
  </si>
  <si>
    <t>TỔNG LƯỢNG NHẬP KHẨU TĂNG THÊM BỔ SUNG LƯỢNG THIẾU HỤT TỪ NGUỒN SẢN XUẤT TRONG NƯỚC QUÝ II/2022</t>
  </si>
  <si>
    <t>LƯỢNG NHẬP KHẨU TĂNG THÊM BỔ SUNG LƯỢNG THIẾU HỤT TỪ NGUỒN SẢN XUẤT TRONG NƯỚC
 THEO TỪNG THÁNG (T4, T5, T6)</t>
  </si>
  <si>
    <t>Kế hoạch mua hàng của PVNDP 2022 theo hợp đồng đã ký</t>
  </si>
  <si>
    <t>Lượng phân giao hạn mức nhập khẩu bổ sung Quý II/2022</t>
  </si>
  <si>
    <t>Cả năm 2022</t>
  </si>
  <si>
    <t>Quý II/2022</t>
  </si>
  <si>
    <t>TỔNG NGUỒN</t>
  </si>
  <si>
    <t>NHẬP KHẨU</t>
  </si>
  <si>
    <t>Tổng</t>
  </si>
  <si>
    <t xml:space="preserve">Xăng </t>
  </si>
  <si>
    <t>Dầu</t>
  </si>
  <si>
    <t>TẬP ĐOÀN XĂNG DẦU VIỆT NAM (PETROLIMEX)</t>
  </si>
  <si>
    <t xml:space="preserve"> m3 </t>
  </si>
  <si>
    <t>TỔNG CÔNG TY DẦU VIỆT NAM (PVOIL)</t>
  </si>
  <si>
    <t>CÔNG TY TNHH THỦY BỘ HẢI HÀ</t>
  </si>
  <si>
    <t>CÔNG TY TNHH HẢI LINH</t>
  </si>
  <si>
    <t>CÔNG TY CPĐT DK NAM SÔNG HẬU</t>
  </si>
  <si>
    <t>CÔNG TY TNHH TMVT&amp;DL XUYÊN VIỆT OIL</t>
  </si>
  <si>
    <t>TỔNG CÔNG TY TMXNK THANH LỄ</t>
  </si>
  <si>
    <t>CÔNG TY CPTM DK ĐỒNG THÁP</t>
  </si>
  <si>
    <t>CÔNG TY CPTĐ THIÊN MINH ĐỨC</t>
  </si>
  <si>
    <t>CÔNG TY CP HÓA DẦU QUÂN ĐỘI</t>
  </si>
  <si>
    <t>TỔNG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</si>
</sst>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00_);_(* \(#,##0.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7" fillId="0" borderId="2" xfId="1" applyNumberFormat="1" applyFont="1" applyBorder="1"/>
    <xf numFmtId="10" fontId="7" fillId="0" borderId="2" xfId="2" applyNumberFormat="1" applyFont="1" applyBorder="1"/>
    <xf numFmtId="164" fontId="6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/>
    <xf numFmtId="43" fontId="3" fillId="0" borderId="2" xfId="0" applyNumberFormat="1" applyFont="1" applyBorder="1"/>
    <xf numFmtId="43" fontId="3" fillId="0" borderId="0" xfId="0" applyNumberFormat="1" applyFont="1" applyBorder="1"/>
    <xf numFmtId="43" fontId="3" fillId="0" borderId="0" xfId="0" applyNumberFormat="1" applyFont="1"/>
    <xf numFmtId="0" fontId="6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9" fontId="6" fillId="0" borderId="2" xfId="2" applyFont="1" applyBorder="1" applyAlignment="1">
      <alignment vertical="center"/>
    </xf>
    <xf numFmtId="164" fontId="6" fillId="0" borderId="2" xfId="1" applyNumberFormat="1" applyFont="1" applyBorder="1"/>
    <xf numFmtId="164" fontId="6" fillId="0" borderId="0" xfId="1" applyNumberFormat="1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9" fontId="6" fillId="0" borderId="0" xfId="2" applyFont="1" applyBorder="1"/>
    <xf numFmtId="165" fontId="3" fillId="0" borderId="0" xfId="0" applyNumberFormat="1" applyFont="1"/>
    <xf numFmtId="166" fontId="6" fillId="0" borderId="0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>
      <selection activeCell="J8" sqref="J8"/>
    </sheetView>
  </sheetViews>
  <sheetFormatPr defaultColWidth="9.140625" defaultRowHeight="15"/>
  <cols>
    <col min="1" max="1" width="5.7109375" style="2" customWidth="1"/>
    <col min="2" max="2" width="45.5703125" style="2" customWidth="1"/>
    <col min="3" max="3" width="8.5703125" style="2" customWidth="1"/>
    <col min="4" max="5" width="14.85546875" style="2" hidden="1" customWidth="1"/>
    <col min="6" max="6" width="10.140625" style="2" hidden="1" customWidth="1"/>
    <col min="7" max="9" width="12.5703125" style="2" customWidth="1"/>
    <col min="10" max="10" width="13.28515625" style="2" customWidth="1"/>
    <col min="11" max="11" width="11.5703125" style="2" customWidth="1"/>
    <col min="12" max="12" width="11.7109375" style="2" customWidth="1"/>
    <col min="13" max="17" width="14" style="2" hidden="1" customWidth="1"/>
    <col min="18" max="18" width="13.5703125" style="2" hidden="1" customWidth="1"/>
    <col min="19" max="19" width="12.7109375" style="2" hidden="1" customWidth="1"/>
    <col min="20" max="20" width="13.140625" style="2" hidden="1" customWidth="1"/>
    <col min="21" max="23" width="13.140625" style="2" customWidth="1"/>
    <col min="24" max="24" width="11.42578125" style="2" bestFit="1" customWidth="1"/>
    <col min="25" max="16384" width="9.140625" style="2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4" ht="47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24" ht="54" customHeight="1">
      <c r="A4" s="6" t="s">
        <v>3</v>
      </c>
      <c r="B4" s="6" t="s">
        <v>4</v>
      </c>
      <c r="C4" s="7" t="s">
        <v>5</v>
      </c>
      <c r="D4" s="8" t="s">
        <v>6</v>
      </c>
      <c r="E4" s="9"/>
      <c r="F4" s="7" t="s">
        <v>7</v>
      </c>
      <c r="G4" s="8" t="s">
        <v>8</v>
      </c>
      <c r="H4" s="10"/>
      <c r="I4" s="9"/>
      <c r="J4" s="8" t="s">
        <v>9</v>
      </c>
      <c r="K4" s="10"/>
      <c r="L4" s="9"/>
      <c r="M4" s="6" t="s">
        <v>10</v>
      </c>
      <c r="N4" s="6"/>
      <c r="O4" s="6"/>
      <c r="P4" s="6"/>
      <c r="Q4" s="6"/>
      <c r="R4" s="6"/>
      <c r="S4" s="6" t="s">
        <v>11</v>
      </c>
      <c r="T4" s="6"/>
      <c r="U4" s="11"/>
      <c r="V4" s="11"/>
      <c r="W4" s="11"/>
    </row>
    <row r="5" spans="1:24" ht="32.25" customHeight="1">
      <c r="A5" s="6"/>
      <c r="B5" s="6"/>
      <c r="C5" s="12"/>
      <c r="D5" s="13"/>
      <c r="E5" s="14"/>
      <c r="F5" s="12"/>
      <c r="G5" s="15"/>
      <c r="H5" s="16"/>
      <c r="I5" s="17"/>
      <c r="J5" s="15"/>
      <c r="K5" s="16"/>
      <c r="L5" s="17"/>
      <c r="M5" s="18" t="s">
        <v>12</v>
      </c>
      <c r="N5" s="19"/>
      <c r="O5" s="20"/>
      <c r="P5" s="18" t="s">
        <v>13</v>
      </c>
      <c r="Q5" s="19"/>
      <c r="R5" s="20"/>
      <c r="S5" s="21"/>
      <c r="T5" s="22"/>
      <c r="U5" s="23"/>
      <c r="V5" s="23"/>
      <c r="W5" s="23"/>
    </row>
    <row r="6" spans="1:24" ht="45" customHeight="1">
      <c r="A6" s="6"/>
      <c r="B6" s="6"/>
      <c r="C6" s="24"/>
      <c r="D6" s="25" t="s">
        <v>14</v>
      </c>
      <c r="E6" s="25" t="s">
        <v>15</v>
      </c>
      <c r="F6" s="24"/>
      <c r="G6" s="25" t="s">
        <v>16</v>
      </c>
      <c r="H6" s="25" t="s">
        <v>17</v>
      </c>
      <c r="I6" s="25" t="s">
        <v>18</v>
      </c>
      <c r="J6" s="25" t="s">
        <v>16</v>
      </c>
      <c r="K6" s="25" t="s">
        <v>17</v>
      </c>
      <c r="L6" s="25" t="s">
        <v>18</v>
      </c>
      <c r="M6" s="25" t="s">
        <v>16</v>
      </c>
      <c r="N6" s="25" t="s">
        <v>17</v>
      </c>
      <c r="O6" s="25" t="s">
        <v>18</v>
      </c>
      <c r="P6" s="25" t="s">
        <v>16</v>
      </c>
      <c r="Q6" s="25" t="s">
        <v>17</v>
      </c>
      <c r="R6" s="25" t="s">
        <v>18</v>
      </c>
      <c r="S6" s="25" t="s">
        <v>17</v>
      </c>
      <c r="T6" s="25" t="s">
        <v>18</v>
      </c>
      <c r="U6" s="11"/>
      <c r="V6" s="11"/>
      <c r="W6" s="11"/>
    </row>
    <row r="7" spans="1:24" ht="31.5">
      <c r="A7" s="26">
        <v>1</v>
      </c>
      <c r="B7" s="27" t="s">
        <v>19</v>
      </c>
      <c r="C7" s="26" t="s">
        <v>20</v>
      </c>
      <c r="D7" s="28">
        <v>7770000</v>
      </c>
      <c r="E7" s="28">
        <v>1420000</v>
      </c>
      <c r="F7" s="29">
        <f t="shared" ref="F7:F16" si="0">D7/$D$17</f>
        <v>0.47435897435897434</v>
      </c>
      <c r="G7" s="30">
        <v>1065567.3076923075</v>
      </c>
      <c r="H7" s="31">
        <v>383490.38461538462</v>
      </c>
      <c r="I7" s="31">
        <v>682076.92307692301</v>
      </c>
      <c r="J7" s="30">
        <v>355189.10256410256</v>
      </c>
      <c r="K7" s="31">
        <v>127830.1282051282</v>
      </c>
      <c r="L7" s="31">
        <v>227358.97435897434</v>
      </c>
      <c r="M7" s="28">
        <v>3000000</v>
      </c>
      <c r="N7" s="28">
        <v>1080000</v>
      </c>
      <c r="O7" s="28">
        <v>1920000</v>
      </c>
      <c r="P7" s="28">
        <f>Q7+R7</f>
        <v>750000</v>
      </c>
      <c r="Q7" s="28">
        <f>N7/4</f>
        <v>270000</v>
      </c>
      <c r="R7" s="32">
        <f>O7/4</f>
        <v>480000</v>
      </c>
      <c r="S7" s="32">
        <f>$Q$25*F7</f>
        <v>113490.38461538461</v>
      </c>
      <c r="T7" s="33">
        <f>$R$25*F7</f>
        <v>202076.92307692306</v>
      </c>
      <c r="U7" s="34"/>
      <c r="V7" s="34"/>
      <c r="W7" s="34"/>
      <c r="X7" s="35"/>
    </row>
    <row r="8" spans="1:24" ht="31.5">
      <c r="A8" s="26">
        <v>2</v>
      </c>
      <c r="B8" s="27" t="s">
        <v>21</v>
      </c>
      <c r="C8" s="26" t="s">
        <v>20</v>
      </c>
      <c r="D8" s="28">
        <v>2947000</v>
      </c>
      <c r="E8" s="28">
        <v>170000</v>
      </c>
      <c r="F8" s="29">
        <f t="shared" si="0"/>
        <v>0.17991452991452991</v>
      </c>
      <c r="G8" s="30">
        <v>488688.141025641</v>
      </c>
      <c r="H8" s="31">
        <v>157044.55128205128</v>
      </c>
      <c r="I8" s="31">
        <v>331643.58974358975</v>
      </c>
      <c r="J8" s="30">
        <v>162896.047008547</v>
      </c>
      <c r="K8" s="31">
        <v>52348.183760683758</v>
      </c>
      <c r="L8" s="31">
        <v>110547.86324786325</v>
      </c>
      <c r="M8" s="28">
        <v>1476000</v>
      </c>
      <c r="N8" s="28">
        <v>456000</v>
      </c>
      <c r="O8" s="28">
        <v>1020000</v>
      </c>
      <c r="P8" s="28">
        <f t="shared" ref="P8:P16" si="1">Q8+R8</f>
        <v>369000</v>
      </c>
      <c r="Q8" s="28">
        <f t="shared" ref="Q8:R16" si="2">N8/4</f>
        <v>114000</v>
      </c>
      <c r="R8" s="32">
        <f t="shared" si="2"/>
        <v>255000</v>
      </c>
      <c r="S8" s="32">
        <f t="shared" ref="S8:S16" si="3">$Q$25*F8</f>
        <v>43044.551282051281</v>
      </c>
      <c r="T8" s="33">
        <f t="shared" ref="T8:T16" si="4">$R$25*F8</f>
        <v>76643.58974358975</v>
      </c>
      <c r="U8" s="34"/>
      <c r="V8" s="34"/>
      <c r="W8" s="34"/>
    </row>
    <row r="9" spans="1:24" ht="27.75" customHeight="1">
      <c r="A9" s="26">
        <v>3</v>
      </c>
      <c r="B9" s="36" t="s">
        <v>22</v>
      </c>
      <c r="C9" s="26" t="s">
        <v>20</v>
      </c>
      <c r="D9" s="28">
        <v>1241000</v>
      </c>
      <c r="E9" s="28">
        <v>700000</v>
      </c>
      <c r="F9" s="29">
        <f t="shared" si="0"/>
        <v>7.5763125763125758E-2</v>
      </c>
      <c r="G9" s="30">
        <v>140401.41941391942</v>
      </c>
      <c r="H9" s="31">
        <v>33126.327838827841</v>
      </c>
      <c r="I9" s="31">
        <v>107275.09157509157</v>
      </c>
      <c r="J9" s="30">
        <v>46800.473137973138</v>
      </c>
      <c r="K9" s="31">
        <v>11042.10927960928</v>
      </c>
      <c r="L9" s="31">
        <v>35758.36385836386</v>
      </c>
      <c r="M9" s="28">
        <v>360000</v>
      </c>
      <c r="N9" s="28">
        <v>60000</v>
      </c>
      <c r="O9" s="28">
        <v>300000</v>
      </c>
      <c r="P9" s="28">
        <f t="shared" si="1"/>
        <v>90000</v>
      </c>
      <c r="Q9" s="28">
        <f t="shared" si="2"/>
        <v>15000</v>
      </c>
      <c r="R9" s="32">
        <f t="shared" si="2"/>
        <v>75000</v>
      </c>
      <c r="S9" s="32">
        <f t="shared" si="3"/>
        <v>18126.327838827838</v>
      </c>
      <c r="T9" s="33">
        <f t="shared" si="4"/>
        <v>32275.091575091574</v>
      </c>
      <c r="U9" s="34"/>
      <c r="V9" s="34"/>
      <c r="W9" s="34"/>
    </row>
    <row r="10" spans="1:24" ht="27.75" customHeight="1">
      <c r="A10" s="26">
        <v>4</v>
      </c>
      <c r="B10" s="36" t="s">
        <v>23</v>
      </c>
      <c r="C10" s="26" t="s">
        <v>20</v>
      </c>
      <c r="D10" s="28">
        <v>1007000</v>
      </c>
      <c r="E10" s="28">
        <v>390000</v>
      </c>
      <c r="F10" s="29">
        <f t="shared" si="0"/>
        <v>6.1477411477411474E-2</v>
      </c>
      <c r="G10" s="30">
        <v>124897.84798534798</v>
      </c>
      <c r="H10" s="31">
        <v>50708.470695970696</v>
      </c>
      <c r="I10" s="31">
        <v>74189.377289377284</v>
      </c>
      <c r="J10" s="30">
        <v>41632.615995115993</v>
      </c>
      <c r="K10" s="31">
        <v>16902.823565323564</v>
      </c>
      <c r="L10" s="31">
        <v>24729.792429792429</v>
      </c>
      <c r="M10" s="28">
        <v>336000</v>
      </c>
      <c r="N10" s="28">
        <v>144000</v>
      </c>
      <c r="O10" s="28">
        <v>192000</v>
      </c>
      <c r="P10" s="28">
        <f t="shared" si="1"/>
        <v>84000</v>
      </c>
      <c r="Q10" s="28">
        <f t="shared" si="2"/>
        <v>36000</v>
      </c>
      <c r="R10" s="32">
        <f t="shared" si="2"/>
        <v>48000</v>
      </c>
      <c r="S10" s="32">
        <f t="shared" si="3"/>
        <v>14708.470695970695</v>
      </c>
      <c r="T10" s="33">
        <f t="shared" si="4"/>
        <v>26189.377289377288</v>
      </c>
      <c r="U10" s="34"/>
      <c r="V10" s="34"/>
      <c r="W10" s="34"/>
    </row>
    <row r="11" spans="1:24" ht="27.75" customHeight="1">
      <c r="A11" s="26">
        <v>5</v>
      </c>
      <c r="B11" s="36" t="s">
        <v>24</v>
      </c>
      <c r="C11" s="26" t="s">
        <v>20</v>
      </c>
      <c r="D11" s="28">
        <v>740000</v>
      </c>
      <c r="E11" s="28">
        <v>251000</v>
      </c>
      <c r="F11" s="29">
        <f t="shared" si="0"/>
        <v>4.5177045177045176E-2</v>
      </c>
      <c r="G11" s="30">
        <v>66804.029304029304</v>
      </c>
      <c r="H11" s="31">
        <v>29558.608058608057</v>
      </c>
      <c r="I11" s="31">
        <v>37245.421245421247</v>
      </c>
      <c r="J11" s="30">
        <v>22268.009768009768</v>
      </c>
      <c r="K11" s="31">
        <v>9852.869352869353</v>
      </c>
      <c r="L11" s="31">
        <v>12415.140415140415</v>
      </c>
      <c r="M11" s="28">
        <v>147000</v>
      </c>
      <c r="N11" s="28">
        <v>75000</v>
      </c>
      <c r="O11" s="28">
        <v>72000</v>
      </c>
      <c r="P11" s="28">
        <f t="shared" si="1"/>
        <v>36750</v>
      </c>
      <c r="Q11" s="28">
        <f t="shared" si="2"/>
        <v>18750</v>
      </c>
      <c r="R11" s="32">
        <f t="shared" si="2"/>
        <v>18000</v>
      </c>
      <c r="S11" s="32">
        <f t="shared" si="3"/>
        <v>10808.608058608059</v>
      </c>
      <c r="T11" s="33">
        <f t="shared" si="4"/>
        <v>19245.421245421247</v>
      </c>
      <c r="U11" s="34"/>
      <c r="V11" s="34"/>
      <c r="W11" s="34"/>
    </row>
    <row r="12" spans="1:24" ht="27.75" customHeight="1">
      <c r="A12" s="26">
        <v>6</v>
      </c>
      <c r="B12" s="27" t="s">
        <v>25</v>
      </c>
      <c r="C12" s="26" t="s">
        <v>20</v>
      </c>
      <c r="D12" s="28">
        <v>680000</v>
      </c>
      <c r="E12" s="28">
        <v>430000</v>
      </c>
      <c r="F12" s="29">
        <f t="shared" si="0"/>
        <v>4.1514041514041512E-2</v>
      </c>
      <c r="G12" s="30">
        <v>165117.2161172161</v>
      </c>
      <c r="H12" s="31">
        <v>72432.234432234429</v>
      </c>
      <c r="I12" s="31">
        <v>92684.981684981685</v>
      </c>
      <c r="J12" s="30">
        <v>55039.072039072038</v>
      </c>
      <c r="K12" s="31">
        <v>24144.078144078143</v>
      </c>
      <c r="L12" s="31">
        <v>30894.993894993895</v>
      </c>
      <c r="M12" s="28">
        <v>550000</v>
      </c>
      <c r="N12" s="28">
        <v>250000</v>
      </c>
      <c r="O12" s="28">
        <v>300000</v>
      </c>
      <c r="P12" s="28">
        <f t="shared" si="1"/>
        <v>137500</v>
      </c>
      <c r="Q12" s="28">
        <f t="shared" si="2"/>
        <v>62500</v>
      </c>
      <c r="R12" s="32">
        <f t="shared" si="2"/>
        <v>75000</v>
      </c>
      <c r="S12" s="32">
        <f t="shared" si="3"/>
        <v>9932.2344322344325</v>
      </c>
      <c r="T12" s="33">
        <f t="shared" si="4"/>
        <v>17684.981684981685</v>
      </c>
      <c r="U12" s="34"/>
      <c r="V12" s="34"/>
      <c r="W12" s="34"/>
    </row>
    <row r="13" spans="1:24" ht="27.75" customHeight="1">
      <c r="A13" s="26">
        <v>7</v>
      </c>
      <c r="B13" s="36" t="s">
        <v>26</v>
      </c>
      <c r="C13" s="26" t="s">
        <v>20</v>
      </c>
      <c r="D13" s="28">
        <v>656000</v>
      </c>
      <c r="E13" s="28">
        <v>120000</v>
      </c>
      <c r="F13" s="29">
        <f t="shared" si="0"/>
        <v>4.0048840048840052E-2</v>
      </c>
      <c r="G13" s="30">
        <v>89642.49084249085</v>
      </c>
      <c r="H13" s="31">
        <v>45581.684981684986</v>
      </c>
      <c r="I13" s="31">
        <v>44060.805860805864</v>
      </c>
      <c r="J13" s="30">
        <v>29880.830280830283</v>
      </c>
      <c r="K13" s="31">
        <v>15193.894993894995</v>
      </c>
      <c r="L13" s="31">
        <v>14686.935286935288</v>
      </c>
      <c r="M13" s="28">
        <v>252000</v>
      </c>
      <c r="N13" s="28">
        <v>144000</v>
      </c>
      <c r="O13" s="28">
        <v>108000</v>
      </c>
      <c r="P13" s="28">
        <f t="shared" si="1"/>
        <v>63000</v>
      </c>
      <c r="Q13" s="28">
        <f t="shared" si="2"/>
        <v>36000</v>
      </c>
      <c r="R13" s="32">
        <f t="shared" si="2"/>
        <v>27000</v>
      </c>
      <c r="S13" s="32">
        <f t="shared" si="3"/>
        <v>9581.6849816849826</v>
      </c>
      <c r="T13" s="33">
        <f t="shared" si="4"/>
        <v>17060.805860805864</v>
      </c>
      <c r="U13" s="34"/>
      <c r="V13" s="34"/>
      <c r="W13" s="34"/>
    </row>
    <row r="14" spans="1:24" ht="27.75" customHeight="1">
      <c r="A14" s="26">
        <v>8</v>
      </c>
      <c r="B14" s="36" t="s">
        <v>27</v>
      </c>
      <c r="C14" s="26" t="s">
        <v>20</v>
      </c>
      <c r="D14" s="28">
        <v>544000</v>
      </c>
      <c r="E14" s="28">
        <v>46000</v>
      </c>
      <c r="F14" s="29">
        <f t="shared" si="0"/>
        <v>3.3211233211233211E-2</v>
      </c>
      <c r="G14" s="30">
        <v>73093.772893772897</v>
      </c>
      <c r="H14" s="31">
        <v>28945.787545787545</v>
      </c>
      <c r="I14" s="31">
        <v>44147.985347985348</v>
      </c>
      <c r="J14" s="30">
        <v>24364.590964590963</v>
      </c>
      <c r="K14" s="31">
        <v>9648.595848595849</v>
      </c>
      <c r="L14" s="31">
        <v>14715.995115995116</v>
      </c>
      <c r="M14" s="28">
        <v>204000</v>
      </c>
      <c r="N14" s="28">
        <v>84000</v>
      </c>
      <c r="O14" s="28">
        <v>120000</v>
      </c>
      <c r="P14" s="28">
        <f t="shared" si="1"/>
        <v>51000</v>
      </c>
      <c r="Q14" s="28">
        <f t="shared" si="2"/>
        <v>21000</v>
      </c>
      <c r="R14" s="32">
        <f t="shared" si="2"/>
        <v>30000</v>
      </c>
      <c r="S14" s="32">
        <f t="shared" si="3"/>
        <v>7945.7875457875462</v>
      </c>
      <c r="T14" s="33">
        <f t="shared" si="4"/>
        <v>14147.985347985348</v>
      </c>
      <c r="U14" s="34"/>
      <c r="V14" s="34"/>
      <c r="W14" s="34"/>
    </row>
    <row r="15" spans="1:24" ht="27.75" customHeight="1">
      <c r="A15" s="26">
        <v>9</v>
      </c>
      <c r="B15" s="36" t="s">
        <v>28</v>
      </c>
      <c r="C15" s="26" t="s">
        <v>20</v>
      </c>
      <c r="D15" s="28">
        <v>410000</v>
      </c>
      <c r="E15" s="28">
        <v>70000</v>
      </c>
      <c r="F15" s="29">
        <f t="shared" si="0"/>
        <v>2.5030525030525032E-2</v>
      </c>
      <c r="G15" s="30">
        <v>144151.55677655677</v>
      </c>
      <c r="H15" s="31">
        <v>28488.553113553113</v>
      </c>
      <c r="I15" s="31">
        <v>115663.00366300366</v>
      </c>
      <c r="J15" s="30">
        <v>48050.518925518925</v>
      </c>
      <c r="K15" s="31">
        <v>9496.1843711843703</v>
      </c>
      <c r="L15" s="31">
        <v>38554.334554334557</v>
      </c>
      <c r="M15" s="28">
        <v>510000</v>
      </c>
      <c r="N15" s="28">
        <v>90000</v>
      </c>
      <c r="O15" s="28">
        <v>420000</v>
      </c>
      <c r="P15" s="28">
        <f t="shared" si="1"/>
        <v>127500</v>
      </c>
      <c r="Q15" s="28">
        <f t="shared" si="2"/>
        <v>22500</v>
      </c>
      <c r="R15" s="32">
        <f t="shared" si="2"/>
        <v>105000</v>
      </c>
      <c r="S15" s="32">
        <f t="shared" si="3"/>
        <v>5988.5531135531137</v>
      </c>
      <c r="T15" s="33">
        <f t="shared" si="4"/>
        <v>10663.003663003663</v>
      </c>
      <c r="U15" s="34"/>
      <c r="V15" s="34"/>
      <c r="W15" s="34"/>
    </row>
    <row r="16" spans="1:24" ht="27.75" customHeight="1">
      <c r="A16" s="26">
        <v>10</v>
      </c>
      <c r="B16" s="36" t="s">
        <v>29</v>
      </c>
      <c r="C16" s="26" t="s">
        <v>20</v>
      </c>
      <c r="D16" s="28">
        <v>385000</v>
      </c>
      <c r="E16" s="28">
        <v>155000</v>
      </c>
      <c r="F16" s="29">
        <f t="shared" si="0"/>
        <v>2.3504273504273504E-2</v>
      </c>
      <c r="G16" s="30">
        <v>41636.217948717953</v>
      </c>
      <c r="H16" s="31">
        <v>10623.397435897436</v>
      </c>
      <c r="I16" s="31">
        <v>31012.820512820515</v>
      </c>
      <c r="J16" s="30">
        <v>13878.739316239316</v>
      </c>
      <c r="K16" s="31">
        <v>3541.1324786324785</v>
      </c>
      <c r="L16" s="31">
        <v>10337.606837606838</v>
      </c>
      <c r="M16" s="28">
        <v>104000</v>
      </c>
      <c r="N16" s="28">
        <v>20000</v>
      </c>
      <c r="O16" s="28">
        <v>84000</v>
      </c>
      <c r="P16" s="28">
        <f t="shared" si="1"/>
        <v>26000</v>
      </c>
      <c r="Q16" s="28">
        <f t="shared" si="2"/>
        <v>5000</v>
      </c>
      <c r="R16" s="32">
        <f t="shared" si="2"/>
        <v>21000</v>
      </c>
      <c r="S16" s="32">
        <f t="shared" si="3"/>
        <v>5623.3974358974356</v>
      </c>
      <c r="T16" s="33">
        <f t="shared" si="4"/>
        <v>10012.820512820514</v>
      </c>
      <c r="U16" s="34"/>
      <c r="V16" s="34"/>
      <c r="W16" s="34"/>
    </row>
    <row r="17" spans="1:23" ht="30" customHeight="1">
      <c r="A17" s="37" t="s">
        <v>30</v>
      </c>
      <c r="B17" s="38"/>
      <c r="C17" s="26" t="s">
        <v>20</v>
      </c>
      <c r="D17" s="39">
        <f t="shared" ref="D17:T17" si="5">SUM(D7:D16)</f>
        <v>16380000</v>
      </c>
      <c r="E17" s="39">
        <f t="shared" si="5"/>
        <v>3752000</v>
      </c>
      <c r="F17" s="40">
        <f t="shared" si="5"/>
        <v>0.99999999999999989</v>
      </c>
      <c r="G17" s="30">
        <v>2399999.9999999995</v>
      </c>
      <c r="H17" s="30">
        <v>839999.99999999988</v>
      </c>
      <c r="I17" s="30">
        <v>1559999.9999999998</v>
      </c>
      <c r="J17" s="30">
        <v>800000.00000000012</v>
      </c>
      <c r="K17" s="30">
        <v>280000.00000000006</v>
      </c>
      <c r="L17" s="30">
        <v>520000.00000000006</v>
      </c>
      <c r="M17" s="41">
        <f t="shared" si="5"/>
        <v>6939000</v>
      </c>
      <c r="N17" s="41">
        <f t="shared" si="5"/>
        <v>2403000</v>
      </c>
      <c r="O17" s="41">
        <f t="shared" si="5"/>
        <v>4536000</v>
      </c>
      <c r="P17" s="41">
        <f t="shared" si="5"/>
        <v>1734750</v>
      </c>
      <c r="Q17" s="41">
        <f t="shared" si="5"/>
        <v>600750</v>
      </c>
      <c r="R17" s="41">
        <f t="shared" si="5"/>
        <v>1134000</v>
      </c>
      <c r="S17" s="41">
        <f t="shared" si="5"/>
        <v>239249.99999999997</v>
      </c>
      <c r="T17" s="41">
        <f t="shared" si="5"/>
        <v>425999.99999999994</v>
      </c>
      <c r="U17" s="42"/>
      <c r="V17" s="42"/>
      <c r="W17" s="42"/>
    </row>
    <row r="18" spans="1:23" ht="18.75">
      <c r="A18" s="43"/>
      <c r="B18" s="44"/>
      <c r="C18" s="43"/>
      <c r="D18" s="42"/>
      <c r="E18" s="42"/>
      <c r="F18" s="45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23" ht="18.75">
      <c r="A19" s="43"/>
      <c r="B19" s="44"/>
      <c r="C19" s="43"/>
      <c r="D19" s="42"/>
      <c r="E19" s="42"/>
      <c r="F19" s="45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23" ht="18.75">
      <c r="A20" s="43"/>
      <c r="B20" s="44"/>
      <c r="C20" s="43"/>
      <c r="D20" s="42"/>
      <c r="E20" s="42"/>
      <c r="F20" s="45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>
        <f>2844000</f>
        <v>2844000</v>
      </c>
      <c r="R20" s="42">
        <v>5282000</v>
      </c>
      <c r="S20" s="42">
        <f>Q20+R20</f>
        <v>8126000</v>
      </c>
      <c r="T20" s="46"/>
      <c r="U20" s="46"/>
      <c r="V20" s="46"/>
      <c r="W20" s="46"/>
    </row>
    <row r="21" spans="1:23" ht="18.75">
      <c r="A21" s="43"/>
      <c r="B21" s="44"/>
      <c r="C21" s="43"/>
      <c r="D21" s="42"/>
      <c r="E21" s="42"/>
      <c r="F21" s="45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>
        <v>700000</v>
      </c>
      <c r="R21" s="42">
        <v>1300000</v>
      </c>
      <c r="S21" s="42"/>
      <c r="T21" s="46"/>
      <c r="U21" s="46"/>
      <c r="V21" s="46"/>
      <c r="W21" s="46"/>
    </row>
    <row r="22" spans="1:23" ht="18.75">
      <c r="A22" s="43"/>
      <c r="B22" s="44"/>
      <c r="C22" s="43"/>
      <c r="D22" s="42"/>
      <c r="E22" s="42"/>
      <c r="F22" s="45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>
        <f>Q21-Q17</f>
        <v>99250</v>
      </c>
      <c r="R22" s="42">
        <f>R21-R17</f>
        <v>166000</v>
      </c>
      <c r="S22" s="42"/>
    </row>
    <row r="23" spans="1:23" ht="18.75">
      <c r="A23" s="43"/>
      <c r="B23" s="44"/>
      <c r="C23" s="43"/>
      <c r="D23" s="42"/>
      <c r="E23" s="42"/>
      <c r="F23" s="4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7">
        <f>Q21/2000000</f>
        <v>0.35</v>
      </c>
      <c r="R23" s="47">
        <f>R21/2000000</f>
        <v>0.65</v>
      </c>
      <c r="S23" s="42"/>
    </row>
    <row r="24" spans="1:23" ht="18.75">
      <c r="A24" s="43"/>
      <c r="B24" s="44"/>
      <c r="C24" s="43"/>
      <c r="D24" s="42"/>
      <c r="E24" s="42"/>
      <c r="F24" s="45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>
        <f>400000*Q23</f>
        <v>140000</v>
      </c>
      <c r="R24" s="42">
        <f>400000*R23</f>
        <v>260000</v>
      </c>
      <c r="S24" s="42"/>
    </row>
    <row r="25" spans="1:23" ht="18.75">
      <c r="A25" s="43"/>
      <c r="B25" s="44"/>
      <c r="C25" s="43"/>
      <c r="D25" s="42"/>
      <c r="E25" s="42"/>
      <c r="F25" s="4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>
        <f>Q24+Q22</f>
        <v>239250</v>
      </c>
      <c r="R25" s="41">
        <f>R22+R24</f>
        <v>426000</v>
      </c>
      <c r="S25" s="42"/>
    </row>
  </sheetData>
  <mergeCells count="15">
    <mergeCell ref="M4:R4"/>
    <mergeCell ref="S4:T4"/>
    <mergeCell ref="M5:O5"/>
    <mergeCell ref="P5:R5"/>
    <mergeCell ref="A17:B17"/>
    <mergeCell ref="A1:S1"/>
    <mergeCell ref="A2:S2"/>
    <mergeCell ref="A3:S3"/>
    <mergeCell ref="A4:A6"/>
    <mergeCell ref="B4:B6"/>
    <mergeCell ref="C4:C6"/>
    <mergeCell ref="D4:E5"/>
    <mergeCell ref="F4:F6"/>
    <mergeCell ref="G4:I5"/>
    <mergeCell ref="J4:L5"/>
  </mergeCells>
  <pageMargins left="0.56999999999999995" right="0.42" top="0.44" bottom="0.5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(Le Thi Hong)</dc:creator>
  <cp:lastModifiedBy>Hong (Le Thi Hong)</cp:lastModifiedBy>
  <dcterms:created xsi:type="dcterms:W3CDTF">2022-02-24T09:11:33Z</dcterms:created>
  <dcterms:modified xsi:type="dcterms:W3CDTF">2022-02-24T09:12:08Z</dcterms:modified>
</cp:coreProperties>
</file>